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arone7/Documents/gatech/"/>
    </mc:Choice>
  </mc:AlternateContent>
  <xr:revisionPtr revIDLastSave="0" documentId="13_ncr:1_{0AF3F4EF-04AE-4F4B-8DA9-B78675901487}" xr6:coauthVersionLast="47" xr6:coauthVersionMax="47" xr10:uidLastSave="{00000000-0000-0000-0000-000000000000}"/>
  <bookViews>
    <workbookView xWindow="-40440" yWindow="500" windowWidth="39580" windowHeight="18580" xr2:uid="{00000000-000D-0000-FFFF-FFFF00000000}"/>
  </bookViews>
  <sheets>
    <sheet name="Grade Calculator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5" i="2" s="1"/>
  <c r="H13" i="2"/>
  <c r="H10" i="2"/>
  <c r="F10" i="2"/>
  <c r="B5" i="2"/>
  <c r="C5" i="2"/>
  <c r="C4" i="2"/>
  <c r="C3" i="2"/>
  <c r="C2" i="2"/>
  <c r="G18" i="2" l="1"/>
  <c r="G19" i="2" s="1"/>
  <c r="B4" i="2"/>
  <c r="B3" i="2"/>
  <c r="B2" i="2"/>
  <c r="B6" i="2" l="1"/>
  <c r="D6" i="2" s="1"/>
  <c r="D3" i="2"/>
  <c r="D4" i="2"/>
  <c r="D2" i="2"/>
  <c r="D5" i="2"/>
  <c r="D7" i="2" l="1"/>
  <c r="D8" i="2" s="1"/>
</calcChain>
</file>

<file path=xl/sharedStrings.xml><?xml version="1.0" encoding="utf-8"?>
<sst xmlns="http://schemas.openxmlformats.org/spreadsheetml/2006/main" count="35" uniqueCount="32">
  <si>
    <t>Exam (Best)</t>
  </si>
  <si>
    <t>Exam (Mid)</t>
  </si>
  <si>
    <t>Exam (Lowest)</t>
  </si>
  <si>
    <t>Exam 1</t>
  </si>
  <si>
    <t>Exam 2</t>
  </si>
  <si>
    <t>Exam 3</t>
  </si>
  <si>
    <t>Assignment</t>
  </si>
  <si>
    <t>Weight</t>
  </si>
  <si>
    <t>Points</t>
  </si>
  <si>
    <t>Final Exam</t>
  </si>
  <si>
    <t>/100</t>
  </si>
  <si>
    <t>Final Grade:</t>
  </si>
  <si>
    <t>Final Letter Grade:</t>
  </si>
  <si>
    <t>/50</t>
  </si>
  <si>
    <t>Total Final Exam Bonus</t>
  </si>
  <si>
    <t>Grade (%)</t>
  </si>
  <si>
    <t>/120</t>
  </si>
  <si>
    <t>MyMathLab Total (from Canvas)</t>
  </si>
  <si>
    <t>Quiz Total</t>
  </si>
  <si>
    <t>Classwork</t>
  </si>
  <si>
    <t>/148</t>
  </si>
  <si>
    <t>/20</t>
  </si>
  <si>
    <t>Attendance Total</t>
  </si>
  <si>
    <t>CP Total</t>
  </si>
  <si>
    <t>CP Score</t>
  </si>
  <si>
    <t>CP additional</t>
  </si>
  <si>
    <t>/130</t>
  </si>
  <si>
    <t>QUP Section?</t>
  </si>
  <si>
    <t>Final Exam 5 point Bonus? (CIOS incentive)</t>
  </si>
  <si>
    <t>CP Bonus</t>
  </si>
  <si>
    <t>(for QUP online-only students enter 0)</t>
  </si>
  <si>
    <t>(enter TRUE for QUP online-only students and FALSE for in-person sections)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</si>
</sst>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quotePrefix="1"/>
    <xf numFmtId="0" fontId="16" fillId="34" borderId="10" xfId="0" applyFont="1" applyFill="1" applyBorder="1" applyAlignment="1">
      <alignment horizontal="center"/>
    </xf>
    <xf numFmtId="2" fontId="0" fillId="0" borderId="10" xfId="0" applyNumberFormat="1" applyBorder="1"/>
    <xf numFmtId="164" fontId="0" fillId="0" borderId="10" xfId="0" applyNumberFormat="1" applyBorder="1"/>
    <xf numFmtId="2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427-0B6F-4FEA-ACE6-FE79C644427B}">
  <dimension ref="A1:I22"/>
  <sheetViews>
    <sheetView tabSelected="1" topLeftCell="A5" zoomScale="230" zoomScaleNormal="230" workbookViewId="0">
      <selection activeCell="G9" sqref="G9"/>
    </sheetView>
  </sheetViews>
  <sheetFormatPr baseColWidth="10" defaultColWidth="8.83203125" defaultRowHeight="16" x14ac:dyDescent="0.2"/>
  <cols>
    <col min="1" max="1" width="13" bestFit="1" customWidth="1"/>
    <col min="2" max="2" width="9.5" bestFit="1" customWidth="1"/>
    <col min="6" max="6" width="27.33203125" style="4" bestFit="1" customWidth="1"/>
    <col min="8" max="8" width="4.6640625" bestFit="1" customWidth="1"/>
    <col min="9" max="9" width="8.83203125" customWidth="1"/>
    <col min="10" max="10" width="21.1640625" customWidth="1"/>
  </cols>
  <sheetData>
    <row r="1" spans="1:9" x14ac:dyDescent="0.2">
      <c r="A1" s="3" t="s">
        <v>6</v>
      </c>
      <c r="B1" s="3" t="s">
        <v>15</v>
      </c>
      <c r="C1" s="3" t="s">
        <v>7</v>
      </c>
      <c r="D1" s="3" t="s">
        <v>8</v>
      </c>
      <c r="E1" s="5"/>
      <c r="F1" s="6"/>
      <c r="G1" s="5"/>
      <c r="H1" s="5"/>
    </row>
    <row r="2" spans="1:9" x14ac:dyDescent="0.2">
      <c r="A2" s="2" t="s">
        <v>0</v>
      </c>
      <c r="B2" s="10">
        <f>MAX(G2:G4)/0.5</f>
        <v>80</v>
      </c>
      <c r="C2" s="9">
        <f>IF($G$21,0.25,0.2)</f>
        <v>0.2</v>
      </c>
      <c r="D2" s="9">
        <f>B2*C2</f>
        <v>16</v>
      </c>
      <c r="E2" s="4"/>
      <c r="F2" s="4" t="s">
        <v>3</v>
      </c>
      <c r="G2" s="1">
        <v>33</v>
      </c>
      <c r="H2" s="7" t="s">
        <v>13</v>
      </c>
    </row>
    <row r="3" spans="1:9" x14ac:dyDescent="0.2">
      <c r="A3" s="2" t="s">
        <v>1</v>
      </c>
      <c r="B3" s="10">
        <f>SMALL(G2:G4,2)/0.5</f>
        <v>76</v>
      </c>
      <c r="C3" s="9">
        <f t="shared" ref="C3" si="0">IF($G$21,0.25,0.2)</f>
        <v>0.2</v>
      </c>
      <c r="D3" s="9">
        <f t="shared" ref="D3:D5" si="1">B3*C3</f>
        <v>15.200000000000001</v>
      </c>
      <c r="E3" s="4"/>
      <c r="F3" s="4" t="s">
        <v>4</v>
      </c>
      <c r="G3" s="1">
        <v>40</v>
      </c>
      <c r="H3" s="7" t="s">
        <v>13</v>
      </c>
    </row>
    <row r="4" spans="1:9" x14ac:dyDescent="0.2">
      <c r="A4" s="2" t="s">
        <v>2</v>
      </c>
      <c r="B4" s="10">
        <f>MIN(G2:G4)/0.5</f>
        <v>66</v>
      </c>
      <c r="C4" s="9">
        <f>IF($G$21,0.2,0.15)</f>
        <v>0.15</v>
      </c>
      <c r="D4" s="9">
        <f t="shared" si="1"/>
        <v>9.9</v>
      </c>
      <c r="E4" s="4"/>
      <c r="F4" s="4" t="s">
        <v>5</v>
      </c>
      <c r="G4" s="1">
        <v>38</v>
      </c>
      <c r="H4" s="7" t="s">
        <v>13</v>
      </c>
    </row>
    <row r="5" spans="1:9" x14ac:dyDescent="0.2">
      <c r="A5" s="2" t="s">
        <v>19</v>
      </c>
      <c r="B5" s="10">
        <f>G14/130*100</f>
        <v>67.5</v>
      </c>
      <c r="C5" s="9">
        <f>IF($G$21,0.05,0.2)</f>
        <v>0.2</v>
      </c>
      <c r="D5" s="9">
        <f t="shared" si="1"/>
        <v>13.5</v>
      </c>
      <c r="E5" s="4"/>
    </row>
    <row r="6" spans="1:9" x14ac:dyDescent="0.2">
      <c r="A6" s="2" t="s">
        <v>9</v>
      </c>
      <c r="B6" s="2">
        <f>MIN(G6+G19,100)</f>
        <v>78</v>
      </c>
      <c r="C6" s="9">
        <v>0.25</v>
      </c>
      <c r="D6" s="9">
        <f>B6*C6</f>
        <v>19.5</v>
      </c>
      <c r="E6" s="4"/>
      <c r="F6" s="4" t="s">
        <v>9</v>
      </c>
      <c r="G6" s="1">
        <v>73</v>
      </c>
      <c r="H6" s="7" t="s">
        <v>10</v>
      </c>
    </row>
    <row r="7" spans="1:9" x14ac:dyDescent="0.2">
      <c r="A7" s="12" t="s">
        <v>11</v>
      </c>
      <c r="B7" s="12"/>
      <c r="C7" s="12"/>
      <c r="D7" s="11">
        <f>SUM(D2:D6)</f>
        <v>74.099999999999994</v>
      </c>
      <c r="E7" s="4"/>
    </row>
    <row r="8" spans="1:9" x14ac:dyDescent="0.2">
      <c r="A8" s="12" t="s">
        <v>12</v>
      </c>
      <c r="B8" s="12"/>
      <c r="C8" s="12"/>
      <c r="D8" s="8" t="str">
        <f>IF(_xlfn.FLOOR.MATH(D7,1)&gt;=90,"A",IF(_xlfn.FLOOR.MATH(D7,1)&gt;=80, "B", IF(_xlfn.FLOOR.MATH(D7, 1) &gt;= 70, "C", IF(_xlfn.FLOOR.MATH(D7, 1) &gt;= 60, "D", "F"))))</f>
        <v>C</v>
      </c>
      <c r="E8" s="4"/>
      <c r="F8" s="4" t="s">
        <v>18</v>
      </c>
      <c r="G8" s="1">
        <v>26</v>
      </c>
      <c r="H8" s="7" t="s">
        <v>16</v>
      </c>
    </row>
    <row r="9" spans="1:9" x14ac:dyDescent="0.2">
      <c r="E9" s="4"/>
      <c r="F9" s="4" t="s">
        <v>17</v>
      </c>
      <c r="G9" s="1">
        <v>123</v>
      </c>
      <c r="H9" s="7" t="s">
        <v>20</v>
      </c>
    </row>
    <row r="10" spans="1:9" x14ac:dyDescent="0.2">
      <c r="E10" s="4"/>
      <c r="F10" s="4" t="str">
        <f>IF(G21,"Syllabus Quiz + Welcome Quiz + QUP Gradescope Quiz","Syllabus Quiz + Welcome Quiz")</f>
        <v>Syllabus Quiz + Welcome Quiz</v>
      </c>
      <c r="G10" s="1">
        <v>15</v>
      </c>
      <c r="H10" s="7" t="str">
        <f>IF(G21,"/30","/20")</f>
        <v>/20</v>
      </c>
    </row>
    <row r="11" spans="1:9" x14ac:dyDescent="0.2">
      <c r="E11" s="4"/>
      <c r="F11" s="4" t="s">
        <v>22</v>
      </c>
      <c r="G11" s="1">
        <v>16</v>
      </c>
      <c r="H11" s="7" t="s">
        <v>21</v>
      </c>
      <c r="I11" t="s">
        <v>30</v>
      </c>
    </row>
    <row r="12" spans="1:9" x14ac:dyDescent="0.2">
      <c r="E12" s="4"/>
    </row>
    <row r="13" spans="1:9" x14ac:dyDescent="0.2">
      <c r="E13" s="4"/>
      <c r="F13" s="4" t="s">
        <v>23</v>
      </c>
      <c r="G13">
        <f>IF(G21,G8+G9/3+G10,G8+G9/4+G10+G11)</f>
        <v>87.75</v>
      </c>
      <c r="H13" t="str">
        <f>IF(G21,"/199","/197")</f>
        <v>/197</v>
      </c>
    </row>
    <row r="14" spans="1:9" x14ac:dyDescent="0.2">
      <c r="E14" s="4"/>
      <c r="F14" s="4" t="s">
        <v>24</v>
      </c>
      <c r="G14">
        <f>MIN(IF(G21,G8+G9*0.25+G10,G8+G9*0.25+G10+G11),130)</f>
        <v>87.75</v>
      </c>
      <c r="H14" s="7" t="s">
        <v>26</v>
      </c>
    </row>
    <row r="15" spans="1:9" x14ac:dyDescent="0.2">
      <c r="E15" s="4"/>
      <c r="F15" s="4" t="s">
        <v>25</v>
      </c>
      <c r="G15">
        <f>MAX(G13-130,0)</f>
        <v>0</v>
      </c>
      <c r="H15" s="7"/>
    </row>
    <row r="16" spans="1:9" x14ac:dyDescent="0.2">
      <c r="E16" s="4"/>
      <c r="H16" s="7"/>
    </row>
    <row r="17" spans="5:8" x14ac:dyDescent="0.2">
      <c r="E17" s="4"/>
      <c r="F17" s="4" t="s">
        <v>28</v>
      </c>
      <c r="G17" s="1" t="b">
        <v>1</v>
      </c>
      <c r="H17" s="7"/>
    </row>
    <row r="18" spans="5:8" x14ac:dyDescent="0.2">
      <c r="E18" s="4"/>
      <c r="F18" s="4" t="s">
        <v>29</v>
      </c>
      <c r="G18">
        <f>G15*0.05</f>
        <v>0</v>
      </c>
      <c r="H18" s="7"/>
    </row>
    <row r="19" spans="5:8" x14ac:dyDescent="0.2">
      <c r="E19" s="4"/>
      <c r="F19" s="4" t="s">
        <v>14</v>
      </c>
      <c r="G19">
        <f>IF(G17,5+G18,G18)</f>
        <v>5</v>
      </c>
    </row>
    <row r="20" spans="5:8" x14ac:dyDescent="0.2">
      <c r="E20" s="4"/>
    </row>
    <row r="21" spans="5:8" x14ac:dyDescent="0.2">
      <c r="F21" s="4" t="s">
        <v>27</v>
      </c>
      <c r="G21" s="1" t="b">
        <v>0</v>
      </c>
      <c r="H21" t="s">
        <v>31</v>
      </c>
    </row>
    <row r="22" spans="5:8" x14ac:dyDescent="0.2">
      <c r="E22" s="4"/>
    </row>
  </sheetData>
  <mergeCells count="2">
    <mergeCell ref="A8:C8"/>
    <mergeCell ref="A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21E4-84E9-F944-8B44-3CFA584CC7B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Barone, Salvador P</dc:creator>
  <cp:lastModifiedBy>Microsoft Office User</cp:lastModifiedBy>
  <dcterms:created xsi:type="dcterms:W3CDTF">2020-10-08T18:47:00Z</dcterms:created>
  <dcterms:modified xsi:type="dcterms:W3CDTF">2023-07-06T16:37:34Z</dcterms:modified>
</cp:coreProperties>
</file>